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8" yWindow="60" windowWidth="17400" windowHeight="11640" activeTab="0"/>
  </bookViews>
  <sheets>
    <sheet name="Cost" sheetId="1" r:id="rId1"/>
    <sheet name="Changes" sheetId="2" r:id="rId2"/>
    <sheet name="Sheet3" sheetId="3" r:id="rId3"/>
  </sheets>
  <definedNames>
    <definedName name="_xlnm.Print_Titles" localSheetId="0">'Cost'!$1:$8</definedName>
  </definedNames>
  <calcPr fullCalcOnLoad="1"/>
</workbook>
</file>

<file path=xl/sharedStrings.xml><?xml version="1.0" encoding="utf-8"?>
<sst xmlns="http://schemas.openxmlformats.org/spreadsheetml/2006/main" count="252" uniqueCount="144">
  <si>
    <t>ALO</t>
  </si>
  <si>
    <t>Teacher Guide</t>
  </si>
  <si>
    <t>Courseware</t>
  </si>
  <si>
    <t>Write Along</t>
  </si>
  <si>
    <t>Part Number</t>
  </si>
  <si>
    <t>11010N</t>
  </si>
  <si>
    <t>11010A</t>
  </si>
  <si>
    <t>03010N</t>
  </si>
  <si>
    <t>04010N</t>
  </si>
  <si>
    <t>05010N</t>
  </si>
  <si>
    <t>06010N</t>
  </si>
  <si>
    <t>07010N</t>
  </si>
  <si>
    <t>08010N</t>
  </si>
  <si>
    <t>09010N</t>
  </si>
  <si>
    <t>10010N</t>
  </si>
  <si>
    <t>04010A</t>
  </si>
  <si>
    <t>04010G</t>
  </si>
  <si>
    <t>05010A</t>
  </si>
  <si>
    <t>05010G</t>
  </si>
  <si>
    <t>06010A</t>
  </si>
  <si>
    <t>06010G</t>
  </si>
  <si>
    <t>07010A</t>
  </si>
  <si>
    <t>07010G</t>
  </si>
  <si>
    <t>08010A</t>
  </si>
  <si>
    <t>08010G</t>
  </si>
  <si>
    <t>09010A</t>
  </si>
  <si>
    <t>09010G</t>
  </si>
  <si>
    <t>10010A</t>
  </si>
  <si>
    <t>10010G</t>
  </si>
  <si>
    <t>Stories &amp; More I</t>
  </si>
  <si>
    <t>Stories &amp; More II</t>
  </si>
  <si>
    <t>IBM Bright Blue Software</t>
  </si>
  <si>
    <t>09020G</t>
  </si>
  <si>
    <t>10020G</t>
  </si>
  <si>
    <t>Math And More Grade 1</t>
  </si>
  <si>
    <t>Math And More Grade 2</t>
  </si>
  <si>
    <t>Math And More Grade 3/4</t>
  </si>
  <si>
    <t>Math And More Grade 5/6</t>
  </si>
  <si>
    <t>Math And More Grade 7/8</t>
  </si>
  <si>
    <t>Quantity</t>
  </si>
  <si>
    <t>TLC Math 1/2</t>
  </si>
  <si>
    <t>TLC Math Grade 1</t>
  </si>
  <si>
    <t>TLC Math Grade 2</t>
  </si>
  <si>
    <t>08020G</t>
  </si>
  <si>
    <t>TLC Math 3/4</t>
  </si>
  <si>
    <t>TLC Math Grade 3</t>
  </si>
  <si>
    <t>TLC Math Grade 4</t>
  </si>
  <si>
    <t>TLC Math 5/6</t>
  </si>
  <si>
    <t>TLC Math Grade 5</t>
  </si>
  <si>
    <t>TLC Math Grade 6</t>
  </si>
  <si>
    <t xml:space="preserve">Upgrade 0=No 1=Yes </t>
  </si>
  <si>
    <t>n/a</t>
  </si>
  <si>
    <t>License</t>
  </si>
  <si>
    <t>21010N</t>
  </si>
  <si>
    <t>21010A</t>
  </si>
  <si>
    <t>21010G</t>
  </si>
  <si>
    <t>22010N</t>
  </si>
  <si>
    <t>22010A</t>
  </si>
  <si>
    <t>22010G</t>
  </si>
  <si>
    <t>Upgrade Savings:</t>
  </si>
  <si>
    <t>Price</t>
  </si>
  <si>
    <t>Grand Total:</t>
  </si>
  <si>
    <t>Kidware Millenium</t>
  </si>
  <si>
    <t>Outcomes Express</t>
  </si>
  <si>
    <t xml:space="preserve"> </t>
  </si>
  <si>
    <t>23010N</t>
  </si>
  <si>
    <t>23010A</t>
  </si>
  <si>
    <t>23010G</t>
  </si>
  <si>
    <t>24010N</t>
  </si>
  <si>
    <t>24010A</t>
  </si>
  <si>
    <t>24010G</t>
  </si>
  <si>
    <t>25010G</t>
  </si>
  <si>
    <t>03010A</t>
  </si>
  <si>
    <t>03010G</t>
  </si>
  <si>
    <t>12010N</t>
  </si>
  <si>
    <t>Nature of Science</t>
  </si>
  <si>
    <t>12010A</t>
  </si>
  <si>
    <t>At the Seashore</t>
  </si>
  <si>
    <t>12010G</t>
  </si>
  <si>
    <t>Visit and Guide</t>
  </si>
  <si>
    <t>13010N</t>
  </si>
  <si>
    <t>13010A</t>
  </si>
  <si>
    <t>13010G</t>
  </si>
  <si>
    <t>Changes in V6</t>
  </si>
  <si>
    <t>Nature of Science was added back</t>
  </si>
  <si>
    <t>It was accidently removed from V5</t>
  </si>
  <si>
    <t>Changes in V5</t>
  </si>
  <si>
    <t>Changes in V4</t>
  </si>
  <si>
    <t>Added Kindergarten Integration Guide</t>
  </si>
  <si>
    <t>Added Upgrade Discount for KIDWARE</t>
  </si>
  <si>
    <t>Added KIDWARE and Outcomes Express</t>
  </si>
  <si>
    <t>Changes in V3</t>
  </si>
  <si>
    <t>Added Stories and More I and II</t>
  </si>
  <si>
    <t>Update History</t>
  </si>
  <si>
    <t>Through the Woods</t>
  </si>
  <si>
    <t>Writing to Read V3</t>
  </si>
  <si>
    <t>K-Guide Math &amp; Reading</t>
  </si>
  <si>
    <t>K-Guide Science &amp; Reading</t>
  </si>
  <si>
    <t>27010N</t>
  </si>
  <si>
    <t>27010A</t>
  </si>
  <si>
    <t>2701SL</t>
  </si>
  <si>
    <t>Site</t>
  </si>
  <si>
    <t>10 station</t>
  </si>
  <si>
    <t>WTR &amp; Write Along</t>
  </si>
  <si>
    <t>Extended Price</t>
  </si>
  <si>
    <t>NELF    Price</t>
  </si>
  <si>
    <t>Upgrade Discount:</t>
  </si>
  <si>
    <t>Prices and Discounts Subject to Change:  Check www.brightbluesoftware.com for latest prices and discounts</t>
  </si>
  <si>
    <t>Upgrade Savings</t>
  </si>
  <si>
    <t>26010G</t>
  </si>
  <si>
    <t>50 station</t>
  </si>
  <si>
    <t>02010A</t>
  </si>
  <si>
    <t>20100N</t>
  </si>
  <si>
    <t>LANSchool</t>
  </si>
  <si>
    <t>---------------</t>
  </si>
  <si>
    <t>Set of 10</t>
  </si>
  <si>
    <t>27WJ10</t>
  </si>
  <si>
    <t>27WJ09</t>
  </si>
  <si>
    <t>27WJ01</t>
  </si>
  <si>
    <t>27WJ02</t>
  </si>
  <si>
    <t>27WJ03</t>
  </si>
  <si>
    <t>27WJ04</t>
  </si>
  <si>
    <t>27WJ05</t>
  </si>
  <si>
    <t>27WJ06</t>
  </si>
  <si>
    <t>27WJ07</t>
  </si>
  <si>
    <t>27WJ08</t>
  </si>
  <si>
    <t>27010G</t>
  </si>
  <si>
    <t>Teacher Kit</t>
  </si>
  <si>
    <t>Note:  A 10% Shipping and Handling fee will be added Writing to Read Work Journals</t>
  </si>
  <si>
    <t>Audio CD Kit</t>
  </si>
  <si>
    <t>Line Item Price</t>
  </si>
  <si>
    <t>Program Total</t>
  </si>
  <si>
    <t>Work Journal #1</t>
  </si>
  <si>
    <t>Work Journal #2</t>
  </si>
  <si>
    <t>Work Journal #3</t>
  </si>
  <si>
    <t>Work Journal #4</t>
  </si>
  <si>
    <t>Work Journal #5</t>
  </si>
  <si>
    <t>Work Journal #6</t>
  </si>
  <si>
    <t>Work Journal #7</t>
  </si>
  <si>
    <t>Work Journal #8</t>
  </si>
  <si>
    <t>Work Journal #9</t>
  </si>
  <si>
    <t>Work Journal #10</t>
  </si>
  <si>
    <t>Pricing Matrix V8.0</t>
  </si>
  <si>
    <t>Effective 8/11/2017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</si>
</sst>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$&quot;#,##0.00"/>
    <numFmt numFmtId="169" formatCode="_(* #,##0.0_);_(* \(#,##0.0\);_(* &quot;-&quot;??_);_(@_)"/>
    <numFmt numFmtId="170" formatCode="_(* #,##0_);_(* \(#,##0\);_(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sz val="10"/>
      <color indexed="5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0"/>
      <color indexed="58"/>
      <name val="Arial"/>
      <family val="2"/>
    </font>
    <font>
      <b/>
      <sz val="14"/>
      <color indexed="5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164" fontId="0" fillId="0" borderId="0" xfId="0" applyNumberFormat="1" applyAlignment="1">
      <alignment horizontal="center"/>
    </xf>
    <xf numFmtId="164" fontId="5" fillId="0" borderId="0" xfId="0" applyNumberFormat="1" applyFont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64" fontId="1" fillId="33" borderId="11" xfId="0" applyNumberFormat="1" applyFont="1" applyFill="1" applyBorder="1" applyAlignment="1">
      <alignment horizontal="center" vertical="center" wrapText="1"/>
    </xf>
    <xf numFmtId="164" fontId="1" fillId="33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6" fillId="33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6" fillId="33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170" fontId="0" fillId="0" borderId="0" xfId="42" applyNumberFormat="1" applyFont="1" applyAlignment="1">
      <alignment horizontal="center"/>
    </xf>
    <xf numFmtId="170" fontId="1" fillId="33" borderId="12" xfId="42" applyNumberFormat="1" applyFont="1" applyFill="1" applyBorder="1" applyAlignment="1">
      <alignment horizontal="center" vertical="center" wrapText="1"/>
    </xf>
    <xf numFmtId="170" fontId="6" fillId="33" borderId="14" xfId="42" applyNumberFormat="1" applyFont="1" applyFill="1" applyBorder="1" applyAlignment="1">
      <alignment horizontal="center"/>
    </xf>
    <xf numFmtId="170" fontId="5" fillId="0" borderId="0" xfId="42" applyNumberFormat="1" applyFont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164" fontId="6" fillId="33" borderId="17" xfId="0" applyNumberFormat="1" applyFont="1" applyFill="1" applyBorder="1" applyAlignment="1">
      <alignment horizontal="center"/>
    </xf>
    <xf numFmtId="0" fontId="6" fillId="33" borderId="14" xfId="42" applyNumberFormat="1" applyFont="1" applyFill="1" applyBorder="1" applyAlignment="1">
      <alignment horizontal="center"/>
    </xf>
    <xf numFmtId="0" fontId="6" fillId="33" borderId="15" xfId="42" applyNumberFormat="1" applyFont="1" applyFill="1" applyBorder="1" applyAlignment="1">
      <alignment horizontal="center"/>
    </xf>
    <xf numFmtId="0" fontId="6" fillId="33" borderId="16" xfId="4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 horizontal="right"/>
    </xf>
    <xf numFmtId="0" fontId="9" fillId="33" borderId="18" xfId="0" applyFont="1" applyFill="1" applyBorder="1" applyAlignment="1" applyProtection="1">
      <alignment horizontal="center"/>
      <protection locked="0"/>
    </xf>
    <xf numFmtId="0" fontId="9" fillId="33" borderId="19" xfId="0" applyFont="1" applyFill="1" applyBorder="1" applyAlignment="1" applyProtection="1">
      <alignment horizontal="center"/>
      <protection locked="0"/>
    </xf>
    <xf numFmtId="0" fontId="9" fillId="33" borderId="2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21" xfId="0" applyBorder="1" applyAlignment="1">
      <alignment/>
    </xf>
    <xf numFmtId="164" fontId="6" fillId="33" borderId="22" xfId="0" applyNumberFormat="1" applyFont="1" applyFill="1" applyBorder="1" applyAlignment="1">
      <alignment horizontal="center"/>
    </xf>
    <xf numFmtId="0" fontId="9" fillId="33" borderId="23" xfId="0" applyFont="1" applyFill="1" applyBorder="1" applyAlignment="1" applyProtection="1">
      <alignment horizontal="center"/>
      <protection locked="0"/>
    </xf>
    <xf numFmtId="0" fontId="9" fillId="33" borderId="24" xfId="0" applyFont="1" applyFill="1" applyBorder="1" applyAlignment="1" applyProtection="1">
      <alignment horizontal="center"/>
      <protection locked="0"/>
    </xf>
    <xf numFmtId="164" fontId="6" fillId="33" borderId="25" xfId="0" applyNumberFormat="1" applyFont="1" applyFill="1" applyBorder="1" applyAlignment="1">
      <alignment horizontal="center"/>
    </xf>
    <xf numFmtId="164" fontId="6" fillId="33" borderId="26" xfId="0" applyNumberFormat="1" applyFont="1" applyFill="1" applyBorder="1" applyAlignment="1">
      <alignment horizontal="center"/>
    </xf>
    <xf numFmtId="164" fontId="6" fillId="33" borderId="27" xfId="0" applyNumberFormat="1" applyFont="1" applyFill="1" applyBorder="1" applyAlignment="1">
      <alignment horizontal="center"/>
    </xf>
    <xf numFmtId="9" fontId="8" fillId="0" borderId="0" xfId="59" applyFont="1" applyAlignment="1">
      <alignment/>
    </xf>
    <xf numFmtId="170" fontId="6" fillId="33" borderId="16" xfId="42" applyNumberFormat="1" applyFont="1" applyFill="1" applyBorder="1" applyAlignment="1">
      <alignment horizontal="center"/>
    </xf>
    <xf numFmtId="164" fontId="6" fillId="33" borderId="28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4" fontId="0" fillId="33" borderId="0" xfId="0" applyNumberFormat="1" applyFont="1" applyFill="1" applyBorder="1" applyAlignment="1">
      <alignment horizontal="center"/>
    </xf>
    <xf numFmtId="0" fontId="0" fillId="33" borderId="14" xfId="42" applyNumberFormat="1" applyFont="1" applyFill="1" applyBorder="1" applyAlignment="1">
      <alignment horizontal="center"/>
    </xf>
    <xf numFmtId="164" fontId="0" fillId="33" borderId="26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164" fontId="0" fillId="33" borderId="17" xfId="0" applyNumberFormat="1" applyFont="1" applyFill="1" applyBorder="1" applyAlignment="1">
      <alignment horizontal="center"/>
    </xf>
    <xf numFmtId="0" fontId="0" fillId="33" borderId="16" xfId="42" applyNumberFormat="1" applyFont="1" applyFill="1" applyBorder="1" applyAlignment="1">
      <alignment horizontal="center"/>
    </xf>
    <xf numFmtId="0" fontId="1" fillId="33" borderId="19" xfId="0" applyFont="1" applyFill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 horizontal="center"/>
      <protection locked="0"/>
    </xf>
    <xf numFmtId="0" fontId="0" fillId="33" borderId="29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164" fontId="0" fillId="33" borderId="30" xfId="0" applyNumberFormat="1" applyFont="1" applyFill="1" applyBorder="1" applyAlignment="1">
      <alignment horizontal="center"/>
    </xf>
    <xf numFmtId="0" fontId="0" fillId="33" borderId="31" xfId="42" applyNumberFormat="1" applyFont="1" applyFill="1" applyBorder="1" applyAlignment="1">
      <alignment horizontal="center"/>
    </xf>
    <xf numFmtId="0" fontId="1" fillId="33" borderId="18" xfId="0" applyFont="1" applyFill="1" applyBorder="1" applyAlignment="1" applyProtection="1">
      <alignment horizontal="center"/>
      <protection locked="0"/>
    </xf>
    <xf numFmtId="0" fontId="1" fillId="33" borderId="32" xfId="0" applyFont="1" applyFill="1" applyBorder="1" applyAlignment="1" applyProtection="1">
      <alignment horizontal="center"/>
      <protection locked="0"/>
    </xf>
    <xf numFmtId="170" fontId="0" fillId="33" borderId="16" xfId="42" applyNumberFormat="1" applyFont="1" applyFill="1" applyBorder="1" applyAlignment="1">
      <alignment horizontal="center"/>
    </xf>
    <xf numFmtId="164" fontId="0" fillId="33" borderId="14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164" fontId="0" fillId="33" borderId="16" xfId="0" applyNumberFormat="1" applyFont="1" applyFill="1" applyBorder="1" applyAlignment="1">
      <alignment horizontal="center"/>
    </xf>
    <xf numFmtId="164" fontId="0" fillId="33" borderId="33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left"/>
    </xf>
    <xf numFmtId="170" fontId="5" fillId="0" borderId="0" xfId="42" applyNumberFormat="1" applyFont="1" applyAlignment="1" quotePrefix="1">
      <alignment horizontal="center"/>
    </xf>
    <xf numFmtId="164" fontId="0" fillId="33" borderId="28" xfId="0" applyNumberFormat="1" applyFont="1" applyFill="1" applyBorder="1" applyAlignment="1">
      <alignment horizontal="center"/>
    </xf>
    <xf numFmtId="164" fontId="0" fillId="33" borderId="3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164" fontId="0" fillId="33" borderId="3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" fillId="0" borderId="36" xfId="0" applyFont="1" applyBorder="1" applyAlignment="1">
      <alignment horizontal="center" vertical="center" wrapText="1"/>
    </xf>
    <xf numFmtId="164" fontId="6" fillId="33" borderId="37" xfId="0" applyNumberFormat="1" applyFont="1" applyFill="1" applyBorder="1" applyAlignment="1">
      <alignment horizontal="center"/>
    </xf>
    <xf numFmtId="164" fontId="6" fillId="33" borderId="38" xfId="0" applyNumberFormat="1" applyFont="1" applyFill="1" applyBorder="1" applyAlignment="1">
      <alignment horizontal="center"/>
    </xf>
    <xf numFmtId="164" fontId="6" fillId="33" borderId="14" xfId="0" applyNumberFormat="1" applyFont="1" applyFill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164" fontId="0" fillId="33" borderId="31" xfId="0" applyNumberFormat="1" applyFont="1" applyFill="1" applyBorder="1" applyAlignment="1">
      <alignment horizontal="center"/>
    </xf>
    <xf numFmtId="170" fontId="6" fillId="33" borderId="23" xfId="42" applyNumberFormat="1" applyFont="1" applyFill="1" applyBorder="1" applyAlignment="1">
      <alignment horizontal="center"/>
    </xf>
    <xf numFmtId="164" fontId="6" fillId="33" borderId="35" xfId="0" applyNumberFormat="1" applyFont="1" applyFill="1" applyBorder="1" applyAlignment="1">
      <alignment horizontal="center"/>
    </xf>
    <xf numFmtId="164" fontId="6" fillId="33" borderId="23" xfId="0" applyNumberFormat="1" applyFont="1" applyFill="1" applyBorder="1" applyAlignment="1">
      <alignment horizontal="center"/>
    </xf>
    <xf numFmtId="164" fontId="0" fillId="33" borderId="23" xfId="0" applyNumberFormat="1" applyFont="1" applyFill="1" applyBorder="1" applyAlignment="1">
      <alignment horizontal="center"/>
    </xf>
    <xf numFmtId="164" fontId="6" fillId="33" borderId="39" xfId="0" applyNumberFormat="1" applyFont="1" applyFill="1" applyBorder="1" applyAlignment="1">
      <alignment horizontal="center"/>
    </xf>
    <xf numFmtId="170" fontId="6" fillId="33" borderId="35" xfId="42" applyNumberFormat="1" applyFont="1" applyFill="1" applyBorder="1" applyAlignment="1">
      <alignment horizontal="center"/>
    </xf>
    <xf numFmtId="164" fontId="6" fillId="33" borderId="31" xfId="0" applyNumberFormat="1" applyFont="1" applyFill="1" applyBorder="1" applyAlignment="1">
      <alignment horizontal="center"/>
    </xf>
    <xf numFmtId="164" fontId="1" fillId="33" borderId="4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64" fontId="0" fillId="33" borderId="41" xfId="0" applyNumberFormat="1" applyFont="1" applyFill="1" applyBorder="1" applyAlignment="1" applyProtection="1">
      <alignment horizontal="center"/>
      <protection locked="0"/>
    </xf>
    <xf numFmtId="0" fontId="1" fillId="33" borderId="42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2.421875" style="3" bestFit="1" customWidth="1"/>
    <col min="2" max="2" width="31.421875" style="3" customWidth="1"/>
    <col min="3" max="3" width="13.140625" style="3" bestFit="1" customWidth="1"/>
    <col min="4" max="4" width="11.421875" style="5" customWidth="1"/>
    <col min="5" max="5" width="9.140625" style="21" customWidth="1"/>
    <col min="6" max="6" width="13.00390625" style="5" customWidth="1"/>
    <col min="7" max="7" width="14.28125" style="23" customWidth="1"/>
    <col min="8" max="9" width="10.8515625" style="5" customWidth="1"/>
  </cols>
  <sheetData>
    <row r="1" ht="17.25">
      <c r="A1" s="16" t="s">
        <v>31</v>
      </c>
    </row>
    <row r="2" ht="17.25">
      <c r="A2" s="16" t="s">
        <v>142</v>
      </c>
    </row>
    <row r="3" ht="17.25">
      <c r="A3" s="16" t="s">
        <v>143</v>
      </c>
    </row>
    <row r="4" spans="1:5" ht="17.25">
      <c r="A4" s="16" t="s">
        <v>106</v>
      </c>
      <c r="C4" s="47">
        <v>0.3</v>
      </c>
      <c r="E4" s="23"/>
    </row>
    <row r="5" spans="1:4" ht="17.25">
      <c r="A5" s="16"/>
      <c r="C5" s="47"/>
      <c r="D5" s="72"/>
    </row>
    <row r="6" ht="12.75">
      <c r="A6" s="39" t="s">
        <v>107</v>
      </c>
    </row>
    <row r="7" ht="13.5" thickBot="1">
      <c r="J7" s="40"/>
    </row>
    <row r="8" spans="1:10" s="11" customFormat="1" ht="27" thickBot="1">
      <c r="A8" s="7" t="s">
        <v>4</v>
      </c>
      <c r="B8" s="8" t="s">
        <v>2</v>
      </c>
      <c r="C8" s="8" t="s">
        <v>52</v>
      </c>
      <c r="D8" s="9" t="s">
        <v>105</v>
      </c>
      <c r="E8" s="8" t="s">
        <v>39</v>
      </c>
      <c r="F8" s="9" t="s">
        <v>104</v>
      </c>
      <c r="G8" s="24" t="s">
        <v>50</v>
      </c>
      <c r="H8" s="10" t="s">
        <v>108</v>
      </c>
      <c r="I8" s="92" t="s">
        <v>130</v>
      </c>
      <c r="J8" s="79" t="s">
        <v>131</v>
      </c>
    </row>
    <row r="9" spans="1:10" s="2" customFormat="1" ht="12.75">
      <c r="A9" s="19" t="s">
        <v>65</v>
      </c>
      <c r="B9" s="17"/>
      <c r="C9" s="19" t="s">
        <v>102</v>
      </c>
      <c r="D9" s="44">
        <v>5600</v>
      </c>
      <c r="E9" s="42">
        <v>0</v>
      </c>
      <c r="F9" s="12">
        <f aca="true" t="shared" si="0" ref="F9:F28">D9*E9</f>
        <v>0</v>
      </c>
      <c r="G9" s="30">
        <v>0</v>
      </c>
      <c r="H9" s="81">
        <f>F9*G9*$C$4</f>
        <v>0</v>
      </c>
      <c r="I9" s="83">
        <f>F9-H9</f>
        <v>0</v>
      </c>
      <c r="J9" s="80">
        <f>F9+F10+F11-H9-H10</f>
        <v>0</v>
      </c>
    </row>
    <row r="10" spans="1:10" s="2" customFormat="1" ht="12.75">
      <c r="A10" s="19" t="s">
        <v>66</v>
      </c>
      <c r="B10" s="17" t="s">
        <v>62</v>
      </c>
      <c r="C10" s="19" t="s">
        <v>0</v>
      </c>
      <c r="D10" s="45">
        <v>166</v>
      </c>
      <c r="E10" s="43">
        <v>0</v>
      </c>
      <c r="F10" s="12">
        <f t="shared" si="0"/>
        <v>0</v>
      </c>
      <c r="G10" s="30"/>
      <c r="H10" s="82">
        <f>F10*G9*$C$4</f>
        <v>0</v>
      </c>
      <c r="I10" s="91">
        <f>F10-H10</f>
        <v>0</v>
      </c>
      <c r="J10" s="86"/>
    </row>
    <row r="11" spans="1:10" s="2" customFormat="1" ht="12.75">
      <c r="A11" s="27" t="s">
        <v>67</v>
      </c>
      <c r="B11" s="28"/>
      <c r="C11" s="27" t="s">
        <v>1</v>
      </c>
      <c r="D11" s="46">
        <v>250</v>
      </c>
      <c r="E11" s="43">
        <v>0</v>
      </c>
      <c r="F11" s="29">
        <f t="shared" si="0"/>
        <v>0</v>
      </c>
      <c r="G11" s="32"/>
      <c r="H11" s="83" t="s">
        <v>51</v>
      </c>
      <c r="I11" s="91">
        <f>F11</f>
        <v>0</v>
      </c>
      <c r="J11" s="87"/>
    </row>
    <row r="12" spans="1:10" s="2" customFormat="1" ht="12.75">
      <c r="A12" s="19" t="s">
        <v>68</v>
      </c>
      <c r="B12" s="17"/>
      <c r="C12" s="19" t="s">
        <v>102</v>
      </c>
      <c r="D12" s="45">
        <v>1500</v>
      </c>
      <c r="E12" s="37">
        <v>0</v>
      </c>
      <c r="F12" s="12">
        <f t="shared" si="0"/>
        <v>0</v>
      </c>
      <c r="G12" s="30" t="s">
        <v>51</v>
      </c>
      <c r="H12" s="82" t="s">
        <v>51</v>
      </c>
      <c r="I12" s="91">
        <f>F12</f>
        <v>0</v>
      </c>
      <c r="J12" s="86">
        <f>F12+F13+F14</f>
        <v>0</v>
      </c>
    </row>
    <row r="13" spans="1:10" s="2" customFormat="1" ht="12.75">
      <c r="A13" s="19" t="s">
        <v>69</v>
      </c>
      <c r="B13" s="17" t="s">
        <v>63</v>
      </c>
      <c r="C13" s="19" t="s">
        <v>0</v>
      </c>
      <c r="D13" s="45">
        <v>55</v>
      </c>
      <c r="E13" s="37">
        <v>0</v>
      </c>
      <c r="F13" s="12">
        <f t="shared" si="0"/>
        <v>0</v>
      </c>
      <c r="G13" s="30"/>
      <c r="H13" s="82" t="s">
        <v>51</v>
      </c>
      <c r="I13" s="91">
        <f>F13</f>
        <v>0</v>
      </c>
      <c r="J13" s="86"/>
    </row>
    <row r="14" spans="1:10" s="2" customFormat="1" ht="13.5" thickBot="1">
      <c r="A14" s="27" t="s">
        <v>70</v>
      </c>
      <c r="B14" s="28"/>
      <c r="C14" s="27" t="s">
        <v>1</v>
      </c>
      <c r="D14" s="46">
        <v>100</v>
      </c>
      <c r="E14" s="38">
        <v>0</v>
      </c>
      <c r="F14" s="41">
        <f t="shared" si="0"/>
        <v>0</v>
      </c>
      <c r="G14" s="32"/>
      <c r="H14" s="83" t="s">
        <v>51</v>
      </c>
      <c r="I14" s="82">
        <f>F14</f>
        <v>0</v>
      </c>
      <c r="J14" s="87"/>
    </row>
    <row r="15" spans="1:10" s="11" customFormat="1" ht="12.75">
      <c r="A15" s="61" t="s">
        <v>98</v>
      </c>
      <c r="B15" s="76"/>
      <c r="C15" s="50" t="s">
        <v>102</v>
      </c>
      <c r="D15" s="54">
        <v>6000</v>
      </c>
      <c r="E15" s="59">
        <v>0</v>
      </c>
      <c r="F15" s="52">
        <f t="shared" si="0"/>
        <v>0</v>
      </c>
      <c r="G15" s="53">
        <v>0</v>
      </c>
      <c r="H15" s="68">
        <f>F15*G15*$C$4</f>
        <v>0</v>
      </c>
      <c r="I15" s="84">
        <f>F15-H15</f>
        <v>0</v>
      </c>
      <c r="J15" s="77">
        <f>SUM(F15:F28)-H15-H16</f>
        <v>0</v>
      </c>
    </row>
    <row r="16" spans="1:10" s="11" customFormat="1" ht="12.75">
      <c r="A16" s="61" t="s">
        <v>99</v>
      </c>
      <c r="B16" s="50" t="s">
        <v>95</v>
      </c>
      <c r="C16" s="50" t="s">
        <v>0</v>
      </c>
      <c r="D16" s="54">
        <v>140</v>
      </c>
      <c r="E16" s="59">
        <v>0</v>
      </c>
      <c r="F16" s="52">
        <f t="shared" si="0"/>
        <v>0</v>
      </c>
      <c r="G16" s="53"/>
      <c r="H16" s="68">
        <f>F16*G15*$C$4</f>
        <v>0</v>
      </c>
      <c r="I16" s="84">
        <f>F16-H16</f>
        <v>0</v>
      </c>
      <c r="J16" s="77"/>
    </row>
    <row r="17" spans="1:10" s="11" customFormat="1" ht="13.5" thickBot="1">
      <c r="A17" s="61" t="s">
        <v>126</v>
      </c>
      <c r="B17" s="50"/>
      <c r="C17" s="50" t="s">
        <v>127</v>
      </c>
      <c r="D17" s="54">
        <v>250</v>
      </c>
      <c r="E17" s="60">
        <v>0</v>
      </c>
      <c r="F17" s="52">
        <f t="shared" si="0"/>
        <v>0</v>
      </c>
      <c r="G17" s="53"/>
      <c r="H17" s="68" t="s">
        <v>51</v>
      </c>
      <c r="I17" s="84">
        <f aca="true" t="shared" si="1" ref="I17:I28">F17</f>
        <v>0</v>
      </c>
      <c r="J17" s="77"/>
    </row>
    <row r="18" spans="1:10" s="11" customFormat="1" ht="13.5" thickBot="1">
      <c r="A18" s="61" t="s">
        <v>118</v>
      </c>
      <c r="B18" s="50"/>
      <c r="C18" s="50" t="s">
        <v>129</v>
      </c>
      <c r="D18" s="54">
        <v>150</v>
      </c>
      <c r="E18" s="60">
        <v>0</v>
      </c>
      <c r="F18" s="52">
        <f>D18*E18</f>
        <v>0</v>
      </c>
      <c r="G18" s="53"/>
      <c r="H18" s="68" t="s">
        <v>51</v>
      </c>
      <c r="I18" s="84">
        <f t="shared" si="1"/>
        <v>0</v>
      </c>
      <c r="J18" s="77"/>
    </row>
    <row r="19" spans="1:10" s="11" customFormat="1" ht="13.5" thickBot="1">
      <c r="A19" s="61" t="s">
        <v>118</v>
      </c>
      <c r="B19" s="50" t="s">
        <v>132</v>
      </c>
      <c r="C19" s="50" t="s">
        <v>115</v>
      </c>
      <c r="D19" s="54">
        <v>20</v>
      </c>
      <c r="E19" s="60">
        <v>0</v>
      </c>
      <c r="F19" s="52">
        <f t="shared" si="0"/>
        <v>0</v>
      </c>
      <c r="G19" s="53"/>
      <c r="H19" s="68" t="s">
        <v>51</v>
      </c>
      <c r="I19" s="84">
        <f t="shared" si="1"/>
        <v>0</v>
      </c>
      <c r="J19" s="77"/>
    </row>
    <row r="20" spans="1:10" s="11" customFormat="1" ht="13.5" thickBot="1">
      <c r="A20" s="61" t="s">
        <v>119</v>
      </c>
      <c r="B20" s="50" t="s">
        <v>133</v>
      </c>
      <c r="C20" s="50" t="s">
        <v>115</v>
      </c>
      <c r="D20" s="54">
        <v>20</v>
      </c>
      <c r="E20" s="60">
        <v>0</v>
      </c>
      <c r="F20" s="52">
        <f t="shared" si="0"/>
        <v>0</v>
      </c>
      <c r="G20" s="53"/>
      <c r="H20" s="68" t="s">
        <v>51</v>
      </c>
      <c r="I20" s="84">
        <f t="shared" si="1"/>
        <v>0</v>
      </c>
      <c r="J20" s="77"/>
    </row>
    <row r="21" spans="1:10" s="11" customFormat="1" ht="13.5" thickBot="1">
      <c r="A21" s="61" t="s">
        <v>120</v>
      </c>
      <c r="B21" s="50" t="s">
        <v>134</v>
      </c>
      <c r="C21" s="50" t="s">
        <v>115</v>
      </c>
      <c r="D21" s="54">
        <v>20</v>
      </c>
      <c r="E21" s="60">
        <v>0</v>
      </c>
      <c r="F21" s="52">
        <f t="shared" si="0"/>
        <v>0</v>
      </c>
      <c r="G21" s="53"/>
      <c r="H21" s="68" t="s">
        <v>51</v>
      </c>
      <c r="I21" s="84">
        <f t="shared" si="1"/>
        <v>0</v>
      </c>
      <c r="J21" s="77"/>
    </row>
    <row r="22" spans="1:10" s="11" customFormat="1" ht="13.5" thickBot="1">
      <c r="A22" s="61" t="s">
        <v>121</v>
      </c>
      <c r="B22" s="50" t="s">
        <v>135</v>
      </c>
      <c r="C22" s="50" t="s">
        <v>115</v>
      </c>
      <c r="D22" s="54">
        <v>20</v>
      </c>
      <c r="E22" s="60">
        <v>0</v>
      </c>
      <c r="F22" s="52">
        <f t="shared" si="0"/>
        <v>0</v>
      </c>
      <c r="G22" s="53"/>
      <c r="H22" s="68" t="s">
        <v>51</v>
      </c>
      <c r="I22" s="84">
        <f t="shared" si="1"/>
        <v>0</v>
      </c>
      <c r="J22" s="77"/>
    </row>
    <row r="23" spans="1:10" s="11" customFormat="1" ht="13.5" thickBot="1">
      <c r="A23" s="61" t="s">
        <v>122</v>
      </c>
      <c r="B23" s="50" t="s">
        <v>136</v>
      </c>
      <c r="C23" s="50" t="s">
        <v>115</v>
      </c>
      <c r="D23" s="54">
        <v>20</v>
      </c>
      <c r="E23" s="60">
        <v>0</v>
      </c>
      <c r="F23" s="52">
        <f t="shared" si="0"/>
        <v>0</v>
      </c>
      <c r="G23" s="53"/>
      <c r="H23" s="68" t="s">
        <v>51</v>
      </c>
      <c r="I23" s="84">
        <f t="shared" si="1"/>
        <v>0</v>
      </c>
      <c r="J23" s="77"/>
    </row>
    <row r="24" spans="1:10" s="11" customFormat="1" ht="13.5" thickBot="1">
      <c r="A24" s="61" t="s">
        <v>123</v>
      </c>
      <c r="B24" s="50" t="s">
        <v>137</v>
      </c>
      <c r="C24" s="50" t="s">
        <v>115</v>
      </c>
      <c r="D24" s="54">
        <v>20</v>
      </c>
      <c r="E24" s="60">
        <v>0</v>
      </c>
      <c r="F24" s="52">
        <f t="shared" si="0"/>
        <v>0</v>
      </c>
      <c r="G24" s="53"/>
      <c r="H24" s="68" t="s">
        <v>51</v>
      </c>
      <c r="I24" s="84">
        <f t="shared" si="1"/>
        <v>0</v>
      </c>
      <c r="J24" s="77"/>
    </row>
    <row r="25" spans="1:10" s="11" customFormat="1" ht="13.5" thickBot="1">
      <c r="A25" s="61" t="s">
        <v>124</v>
      </c>
      <c r="B25" s="50" t="s">
        <v>138</v>
      </c>
      <c r="C25" s="50" t="s">
        <v>115</v>
      </c>
      <c r="D25" s="54">
        <v>20</v>
      </c>
      <c r="E25" s="60">
        <v>0</v>
      </c>
      <c r="F25" s="52">
        <f t="shared" si="0"/>
        <v>0</v>
      </c>
      <c r="G25" s="53"/>
      <c r="H25" s="68" t="s">
        <v>51</v>
      </c>
      <c r="I25" s="84">
        <f t="shared" si="1"/>
        <v>0</v>
      </c>
      <c r="J25" s="77"/>
    </row>
    <row r="26" spans="1:10" s="11" customFormat="1" ht="13.5" thickBot="1">
      <c r="A26" s="61" t="s">
        <v>125</v>
      </c>
      <c r="B26" s="50" t="s">
        <v>139</v>
      </c>
      <c r="C26" s="50" t="s">
        <v>115</v>
      </c>
      <c r="D26" s="54">
        <v>20</v>
      </c>
      <c r="E26" s="60">
        <v>0</v>
      </c>
      <c r="F26" s="52">
        <f t="shared" si="0"/>
        <v>0</v>
      </c>
      <c r="G26" s="53"/>
      <c r="H26" s="68" t="s">
        <v>51</v>
      </c>
      <c r="I26" s="84">
        <f t="shared" si="1"/>
        <v>0</v>
      </c>
      <c r="J26" s="77"/>
    </row>
    <row r="27" spans="1:10" s="11" customFormat="1" ht="13.5" thickBot="1">
      <c r="A27" s="61" t="s">
        <v>117</v>
      </c>
      <c r="B27" s="50" t="s">
        <v>140</v>
      </c>
      <c r="C27" s="50" t="s">
        <v>115</v>
      </c>
      <c r="D27" s="54">
        <v>20</v>
      </c>
      <c r="E27" s="60">
        <v>0</v>
      </c>
      <c r="F27" s="52">
        <f t="shared" si="0"/>
        <v>0</v>
      </c>
      <c r="G27" s="53"/>
      <c r="H27" s="68" t="s">
        <v>51</v>
      </c>
      <c r="I27" s="68">
        <f t="shared" si="1"/>
        <v>0</v>
      </c>
      <c r="J27" s="77"/>
    </row>
    <row r="28" spans="1:10" s="11" customFormat="1" ht="13.5" thickBot="1">
      <c r="A28" s="62" t="s">
        <v>116</v>
      </c>
      <c r="B28" s="55" t="s">
        <v>141</v>
      </c>
      <c r="C28" s="55" t="s">
        <v>115</v>
      </c>
      <c r="D28" s="54">
        <v>20</v>
      </c>
      <c r="E28" s="60">
        <v>0</v>
      </c>
      <c r="F28" s="52">
        <f t="shared" si="0"/>
        <v>0</v>
      </c>
      <c r="G28" s="58"/>
      <c r="H28" s="68" t="s">
        <v>51</v>
      </c>
      <c r="I28" s="84">
        <f t="shared" si="1"/>
        <v>0</v>
      </c>
      <c r="J28" s="88"/>
    </row>
    <row r="29" spans="1:10" s="11" customFormat="1" ht="13.5" thickBot="1">
      <c r="A29" s="62" t="s">
        <v>100</v>
      </c>
      <c r="B29" s="55" t="s">
        <v>103</v>
      </c>
      <c r="C29" s="55" t="s">
        <v>101</v>
      </c>
      <c r="D29" s="71">
        <v>10000</v>
      </c>
      <c r="E29" s="60">
        <v>0</v>
      </c>
      <c r="F29" s="63">
        <f>D29*E29</f>
        <v>0</v>
      </c>
      <c r="G29" s="64">
        <v>0</v>
      </c>
      <c r="H29" s="84">
        <f>F29*G29*$C$4</f>
        <v>0</v>
      </c>
      <c r="I29" s="84">
        <f>F29-H29</f>
        <v>0</v>
      </c>
      <c r="J29" s="88">
        <f>F29-H29</f>
        <v>0</v>
      </c>
    </row>
    <row r="30" spans="1:10" s="4" customFormat="1" ht="12.75">
      <c r="A30" s="50" t="s">
        <v>5</v>
      </c>
      <c r="B30" s="51" t="s">
        <v>3</v>
      </c>
      <c r="C30" s="50" t="s">
        <v>102</v>
      </c>
      <c r="D30" s="54">
        <v>1500</v>
      </c>
      <c r="E30" s="65">
        <v>0</v>
      </c>
      <c r="F30" s="75">
        <f>D30*E30</f>
        <v>0</v>
      </c>
      <c r="G30" s="53">
        <v>0</v>
      </c>
      <c r="H30" s="68">
        <f>F30*G30*$C$4</f>
        <v>0</v>
      </c>
      <c r="I30" s="84">
        <f>F30-H30</f>
        <v>0</v>
      </c>
      <c r="J30" s="77">
        <f>F30+F31-H30-H31</f>
        <v>0</v>
      </c>
    </row>
    <row r="31" spans="1:10" s="4" customFormat="1" ht="12.75">
      <c r="A31" s="55" t="s">
        <v>6</v>
      </c>
      <c r="B31" s="56"/>
      <c r="C31" s="55" t="s">
        <v>0</v>
      </c>
      <c r="D31" s="57">
        <v>85</v>
      </c>
      <c r="E31" s="59">
        <v>0</v>
      </c>
      <c r="F31" s="74">
        <f>D31*E31</f>
        <v>0</v>
      </c>
      <c r="G31" s="58"/>
      <c r="H31" s="70">
        <f>F31*G30*$C$4</f>
        <v>0</v>
      </c>
      <c r="I31" s="84">
        <f>F31-H31</f>
        <v>0</v>
      </c>
      <c r="J31" s="88"/>
    </row>
    <row r="32" spans="1:10" s="15" customFormat="1" ht="12.75">
      <c r="A32" s="50" t="s">
        <v>53</v>
      </c>
      <c r="B32" s="51"/>
      <c r="C32" s="50" t="s">
        <v>102</v>
      </c>
      <c r="D32" s="52">
        <v>2500</v>
      </c>
      <c r="E32" s="65">
        <v>0</v>
      </c>
      <c r="F32" s="52">
        <f aca="true" t="shared" si="2" ref="F32:F39">D32*E32</f>
        <v>0</v>
      </c>
      <c r="G32" s="53">
        <v>0</v>
      </c>
      <c r="H32" s="68">
        <f>F32*G32*$C$4</f>
        <v>0</v>
      </c>
      <c r="I32" s="84">
        <f>F32-H32</f>
        <v>0</v>
      </c>
      <c r="J32" s="77">
        <f>F32+F33+F34-H32-H33</f>
        <v>0</v>
      </c>
    </row>
    <row r="33" spans="1:10" s="15" customFormat="1" ht="12.75">
      <c r="A33" s="50" t="s">
        <v>54</v>
      </c>
      <c r="B33" s="51" t="s">
        <v>29</v>
      </c>
      <c r="C33" s="50" t="s">
        <v>0</v>
      </c>
      <c r="D33" s="52">
        <v>120</v>
      </c>
      <c r="E33" s="59">
        <v>0</v>
      </c>
      <c r="F33" s="52">
        <f t="shared" si="2"/>
        <v>0</v>
      </c>
      <c r="G33" s="53"/>
      <c r="H33" s="68">
        <f>F33*G32*$C$4</f>
        <v>0</v>
      </c>
      <c r="I33" s="84">
        <f>F33-H33</f>
        <v>0</v>
      </c>
      <c r="J33" s="77"/>
    </row>
    <row r="34" spans="1:10" s="15" customFormat="1" ht="12.75">
      <c r="A34" s="55" t="s">
        <v>55</v>
      </c>
      <c r="B34" s="56"/>
      <c r="C34" s="55" t="s">
        <v>1</v>
      </c>
      <c r="D34" s="57">
        <v>200</v>
      </c>
      <c r="E34" s="59">
        <v>0</v>
      </c>
      <c r="F34" s="57">
        <f t="shared" si="2"/>
        <v>0</v>
      </c>
      <c r="G34" s="58"/>
      <c r="H34" s="70" t="s">
        <v>51</v>
      </c>
      <c r="I34" s="84">
        <f>F34</f>
        <v>0</v>
      </c>
      <c r="J34" s="88"/>
    </row>
    <row r="35" spans="1:10" s="15" customFormat="1" ht="12.75">
      <c r="A35" s="50" t="s">
        <v>71</v>
      </c>
      <c r="B35" s="50" t="s">
        <v>96</v>
      </c>
      <c r="C35" s="50" t="s">
        <v>1</v>
      </c>
      <c r="D35" s="52">
        <v>100</v>
      </c>
      <c r="E35" s="59">
        <v>0</v>
      </c>
      <c r="F35" s="52">
        <f t="shared" si="2"/>
        <v>0</v>
      </c>
      <c r="G35" s="53" t="s">
        <v>51</v>
      </c>
      <c r="H35" s="68" t="s">
        <v>51</v>
      </c>
      <c r="I35" s="84">
        <f>F35</f>
        <v>0</v>
      </c>
      <c r="J35" s="77">
        <f>F35</f>
        <v>0</v>
      </c>
    </row>
    <row r="36" spans="1:10" ht="12.75">
      <c r="A36" s="55" t="s">
        <v>109</v>
      </c>
      <c r="B36" s="55" t="s">
        <v>97</v>
      </c>
      <c r="C36" s="55" t="s">
        <v>1</v>
      </c>
      <c r="D36" s="57">
        <v>100</v>
      </c>
      <c r="E36" s="59">
        <v>0</v>
      </c>
      <c r="F36" s="57">
        <f t="shared" si="2"/>
        <v>0</v>
      </c>
      <c r="G36" s="58"/>
      <c r="H36" s="70" t="s">
        <v>51</v>
      </c>
      <c r="I36" s="84">
        <f>F36</f>
        <v>0</v>
      </c>
      <c r="J36" s="88">
        <f>F36</f>
        <v>0</v>
      </c>
    </row>
    <row r="37" spans="1:10" s="15" customFormat="1" ht="12.75">
      <c r="A37" s="50" t="s">
        <v>56</v>
      </c>
      <c r="B37" s="51" t="s">
        <v>64</v>
      </c>
      <c r="C37" s="50" t="s">
        <v>102</v>
      </c>
      <c r="D37" s="52">
        <v>2500</v>
      </c>
      <c r="E37" s="65">
        <v>0</v>
      </c>
      <c r="F37" s="52">
        <f t="shared" si="2"/>
        <v>0</v>
      </c>
      <c r="G37" s="53">
        <v>0</v>
      </c>
      <c r="H37" s="68">
        <f>F37*G37*$C$4</f>
        <v>0</v>
      </c>
      <c r="I37" s="84">
        <f>F37-H37</f>
        <v>0</v>
      </c>
      <c r="J37" s="77">
        <f>F37+F38+F39-H37-H38</f>
        <v>0</v>
      </c>
    </row>
    <row r="38" spans="1:10" s="15" customFormat="1" ht="12.75">
      <c r="A38" s="50" t="s">
        <v>57</v>
      </c>
      <c r="B38" s="51" t="s">
        <v>30</v>
      </c>
      <c r="C38" s="50" t="s">
        <v>0</v>
      </c>
      <c r="D38" s="52">
        <v>120</v>
      </c>
      <c r="E38" s="66">
        <v>0</v>
      </c>
      <c r="F38" s="52">
        <f t="shared" si="2"/>
        <v>0</v>
      </c>
      <c r="G38" s="53"/>
      <c r="H38" s="68">
        <f>F38*G37*$C$4</f>
        <v>0</v>
      </c>
      <c r="I38" s="84">
        <f>F38-H38</f>
        <v>0</v>
      </c>
      <c r="J38" s="77"/>
    </row>
    <row r="39" spans="1:10" s="15" customFormat="1" ht="12.75">
      <c r="A39" s="55" t="s">
        <v>58</v>
      </c>
      <c r="B39" s="56" t="s">
        <v>64</v>
      </c>
      <c r="C39" s="55" t="s">
        <v>1</v>
      </c>
      <c r="D39" s="57">
        <v>200</v>
      </c>
      <c r="E39" s="59">
        <v>0</v>
      </c>
      <c r="F39" s="57">
        <f t="shared" si="2"/>
        <v>0</v>
      </c>
      <c r="G39" s="58"/>
      <c r="H39" s="70" t="s">
        <v>51</v>
      </c>
      <c r="I39" s="84">
        <f>F39</f>
        <v>0</v>
      </c>
      <c r="J39" s="88"/>
    </row>
    <row r="40" spans="1:10" s="1" customFormat="1" ht="12.75">
      <c r="A40" s="19" t="s">
        <v>7</v>
      </c>
      <c r="B40" s="17"/>
      <c r="C40" s="19" t="s">
        <v>102</v>
      </c>
      <c r="D40" s="12">
        <v>2500</v>
      </c>
      <c r="E40" s="36">
        <v>0</v>
      </c>
      <c r="F40" s="12">
        <f aca="true" t="shared" si="3" ref="F40:F66">D40*E40</f>
        <v>0</v>
      </c>
      <c r="G40" s="30">
        <v>0</v>
      </c>
      <c r="H40" s="82">
        <f>F40*G40*$C$4</f>
        <v>0</v>
      </c>
      <c r="I40" s="91">
        <f>F40-H40</f>
        <v>0</v>
      </c>
      <c r="J40" s="86">
        <f>F40+F41+F42-H40-H41</f>
        <v>0</v>
      </c>
    </row>
    <row r="41" spans="1:10" s="1" customFormat="1" ht="12.75">
      <c r="A41" s="19" t="s">
        <v>72</v>
      </c>
      <c r="B41" s="17" t="s">
        <v>34</v>
      </c>
      <c r="C41" s="19" t="s">
        <v>0</v>
      </c>
      <c r="D41" s="12">
        <v>120</v>
      </c>
      <c r="E41" s="37">
        <v>0</v>
      </c>
      <c r="F41" s="12">
        <f t="shared" si="3"/>
        <v>0</v>
      </c>
      <c r="G41" s="30"/>
      <c r="H41" s="82">
        <f>F41*G40*$C$4</f>
        <v>0</v>
      </c>
      <c r="I41" s="91">
        <f>F41-H41</f>
        <v>0</v>
      </c>
      <c r="J41" s="86"/>
    </row>
    <row r="42" spans="1:10" s="1" customFormat="1" ht="12.75">
      <c r="A42" s="19" t="s">
        <v>73</v>
      </c>
      <c r="B42" s="17"/>
      <c r="C42" s="19" t="s">
        <v>1</v>
      </c>
      <c r="D42" s="12">
        <v>200</v>
      </c>
      <c r="E42" s="37">
        <v>0</v>
      </c>
      <c r="F42" s="12">
        <f t="shared" si="3"/>
        <v>0</v>
      </c>
      <c r="G42" s="30"/>
      <c r="H42" s="83" t="s">
        <v>51</v>
      </c>
      <c r="I42" s="91">
        <f>F42</f>
        <v>0</v>
      </c>
      <c r="J42" s="87"/>
    </row>
    <row r="43" spans="1:10" s="1" customFormat="1" ht="12.75">
      <c r="A43" s="20" t="s">
        <v>8</v>
      </c>
      <c r="B43" s="18"/>
      <c r="C43" s="20" t="s">
        <v>102</v>
      </c>
      <c r="D43" s="14">
        <v>2500</v>
      </c>
      <c r="E43" s="37">
        <v>0</v>
      </c>
      <c r="F43" s="14">
        <f t="shared" si="3"/>
        <v>0</v>
      </c>
      <c r="G43" s="31">
        <v>0</v>
      </c>
      <c r="H43" s="82">
        <f>F43*G43*$C$4</f>
        <v>0</v>
      </c>
      <c r="I43" s="91">
        <f>F43-H43</f>
        <v>0</v>
      </c>
      <c r="J43" s="86">
        <f>F43+F44+F45-H43-H44</f>
        <v>0</v>
      </c>
    </row>
    <row r="44" spans="1:10" s="1" customFormat="1" ht="12.75">
      <c r="A44" s="19" t="s">
        <v>15</v>
      </c>
      <c r="B44" s="17" t="s">
        <v>35</v>
      </c>
      <c r="C44" s="19" t="s">
        <v>0</v>
      </c>
      <c r="D44" s="12">
        <v>120</v>
      </c>
      <c r="E44" s="37">
        <v>0</v>
      </c>
      <c r="F44" s="12">
        <f t="shared" si="3"/>
        <v>0</v>
      </c>
      <c r="G44" s="30" t="s">
        <v>64</v>
      </c>
      <c r="H44" s="82">
        <f>F44*G43*$C$4</f>
        <v>0</v>
      </c>
      <c r="I44" s="91">
        <f>F44-H44</f>
        <v>0</v>
      </c>
      <c r="J44" s="86"/>
    </row>
    <row r="45" spans="1:10" s="1" customFormat="1" ht="12.75">
      <c r="A45" s="19" t="s">
        <v>16</v>
      </c>
      <c r="B45" s="17"/>
      <c r="C45" s="19" t="s">
        <v>1</v>
      </c>
      <c r="D45" s="12">
        <v>200</v>
      </c>
      <c r="E45" s="37">
        <v>0</v>
      </c>
      <c r="F45" s="12">
        <f t="shared" si="3"/>
        <v>0</v>
      </c>
      <c r="G45" s="30"/>
      <c r="H45" s="83" t="s">
        <v>51</v>
      </c>
      <c r="I45" s="91">
        <f>F45</f>
        <v>0</v>
      </c>
      <c r="J45" s="87"/>
    </row>
    <row r="46" spans="1:10" s="1" customFormat="1" ht="12.75">
      <c r="A46" s="20" t="s">
        <v>9</v>
      </c>
      <c r="B46" s="18"/>
      <c r="C46" s="20" t="s">
        <v>102</v>
      </c>
      <c r="D46" s="14">
        <v>2500</v>
      </c>
      <c r="E46" s="37">
        <v>0</v>
      </c>
      <c r="F46" s="14">
        <f t="shared" si="3"/>
        <v>0</v>
      </c>
      <c r="G46" s="31">
        <v>0</v>
      </c>
      <c r="H46" s="82">
        <f>F46*G46*$C$4</f>
        <v>0</v>
      </c>
      <c r="I46" s="91">
        <f>F46-H46</f>
        <v>0</v>
      </c>
      <c r="J46" s="89">
        <f>F46+F47+F48-H46-H47</f>
        <v>0</v>
      </c>
    </row>
    <row r="47" spans="1:10" s="1" customFormat="1" ht="12.75">
      <c r="A47" s="19" t="s">
        <v>17</v>
      </c>
      <c r="B47" s="17" t="s">
        <v>36</v>
      </c>
      <c r="C47" s="19" t="s">
        <v>0</v>
      </c>
      <c r="D47" s="12">
        <v>120</v>
      </c>
      <c r="E47" s="37">
        <v>0</v>
      </c>
      <c r="F47" s="12">
        <f t="shared" si="3"/>
        <v>0</v>
      </c>
      <c r="G47" s="30"/>
      <c r="H47" s="82">
        <f>F47*G46*$C$4</f>
        <v>0</v>
      </c>
      <c r="I47" s="91">
        <f>F47-H47</f>
        <v>0</v>
      </c>
      <c r="J47" s="86"/>
    </row>
    <row r="48" spans="1:10" s="1" customFormat="1" ht="12.75">
      <c r="A48" s="19" t="s">
        <v>18</v>
      </c>
      <c r="B48" s="17"/>
      <c r="C48" s="19" t="s">
        <v>1</v>
      </c>
      <c r="D48" s="12">
        <v>200</v>
      </c>
      <c r="E48" s="37">
        <v>0</v>
      </c>
      <c r="F48" s="12">
        <f t="shared" si="3"/>
        <v>0</v>
      </c>
      <c r="G48" s="30"/>
      <c r="H48" s="83" t="s">
        <v>51</v>
      </c>
      <c r="I48" s="91">
        <f aca="true" t="shared" si="4" ref="I48:I54">F48</f>
        <v>0</v>
      </c>
      <c r="J48" s="87"/>
    </row>
    <row r="49" spans="1:10" s="1" customFormat="1" ht="12.75">
      <c r="A49" s="20" t="s">
        <v>10</v>
      </c>
      <c r="B49" s="18"/>
      <c r="C49" s="20" t="s">
        <v>102</v>
      </c>
      <c r="D49" s="14">
        <v>2500</v>
      </c>
      <c r="E49" s="37">
        <v>0</v>
      </c>
      <c r="F49" s="14">
        <f t="shared" si="3"/>
        <v>0</v>
      </c>
      <c r="G49" s="31" t="s">
        <v>51</v>
      </c>
      <c r="H49" s="82" t="s">
        <v>51</v>
      </c>
      <c r="I49" s="91">
        <f t="shared" si="4"/>
        <v>0</v>
      </c>
      <c r="J49" s="86">
        <f>F49+F50+F51</f>
        <v>0</v>
      </c>
    </row>
    <row r="50" spans="1:10" s="1" customFormat="1" ht="12.75">
      <c r="A50" s="19" t="s">
        <v>19</v>
      </c>
      <c r="B50" s="17" t="s">
        <v>37</v>
      </c>
      <c r="C50" s="19" t="s">
        <v>0</v>
      </c>
      <c r="D50" s="12">
        <v>120</v>
      </c>
      <c r="E50" s="37">
        <v>0</v>
      </c>
      <c r="F50" s="12">
        <f t="shared" si="3"/>
        <v>0</v>
      </c>
      <c r="G50" s="30"/>
      <c r="H50" s="82" t="s">
        <v>51</v>
      </c>
      <c r="I50" s="91">
        <f t="shared" si="4"/>
        <v>0</v>
      </c>
      <c r="J50" s="86"/>
    </row>
    <row r="51" spans="1:10" s="1" customFormat="1" ht="12.75">
      <c r="A51" s="27" t="s">
        <v>20</v>
      </c>
      <c r="B51" s="28"/>
      <c r="C51" s="27" t="s">
        <v>1</v>
      </c>
      <c r="D51" s="29">
        <v>200</v>
      </c>
      <c r="E51" s="37">
        <v>0</v>
      </c>
      <c r="F51" s="29">
        <f t="shared" si="3"/>
        <v>0</v>
      </c>
      <c r="G51" s="32"/>
      <c r="H51" s="83" t="s">
        <v>51</v>
      </c>
      <c r="I51" s="91">
        <f t="shared" si="4"/>
        <v>0</v>
      </c>
      <c r="J51" s="87"/>
    </row>
    <row r="52" spans="1:10" s="1" customFormat="1" ht="12.75">
      <c r="A52" s="19" t="s">
        <v>11</v>
      </c>
      <c r="B52" s="17"/>
      <c r="C52" s="19" t="s">
        <v>102</v>
      </c>
      <c r="D52" s="12">
        <v>2500</v>
      </c>
      <c r="E52" s="36">
        <v>0</v>
      </c>
      <c r="F52" s="12">
        <f t="shared" si="3"/>
        <v>0</v>
      </c>
      <c r="G52" s="30" t="s">
        <v>51</v>
      </c>
      <c r="H52" s="82" t="s">
        <v>51</v>
      </c>
      <c r="I52" s="91">
        <f t="shared" si="4"/>
        <v>0</v>
      </c>
      <c r="J52" s="86">
        <f>F52+F53+F54</f>
        <v>0</v>
      </c>
    </row>
    <row r="53" spans="1:10" s="1" customFormat="1" ht="12.75">
      <c r="A53" s="19" t="s">
        <v>21</v>
      </c>
      <c r="B53" s="17" t="s">
        <v>38</v>
      </c>
      <c r="C53" s="19" t="s">
        <v>0</v>
      </c>
      <c r="D53" s="12">
        <v>120</v>
      </c>
      <c r="E53" s="37">
        <v>0</v>
      </c>
      <c r="F53" s="12">
        <f t="shared" si="3"/>
        <v>0</v>
      </c>
      <c r="G53" s="30"/>
      <c r="H53" s="82" t="s">
        <v>51</v>
      </c>
      <c r="I53" s="91">
        <f t="shared" si="4"/>
        <v>0</v>
      </c>
      <c r="J53" s="86"/>
    </row>
    <row r="54" spans="1:10" s="1" customFormat="1" ht="12.75">
      <c r="A54" s="27" t="s">
        <v>22</v>
      </c>
      <c r="B54" s="28"/>
      <c r="C54" s="27" t="s">
        <v>1</v>
      </c>
      <c r="D54" s="29">
        <v>200</v>
      </c>
      <c r="E54" s="37">
        <v>0</v>
      </c>
      <c r="F54" s="29">
        <f t="shared" si="3"/>
        <v>0</v>
      </c>
      <c r="G54" s="32"/>
      <c r="H54" s="83" t="s">
        <v>51</v>
      </c>
      <c r="I54" s="91">
        <f t="shared" si="4"/>
        <v>0</v>
      </c>
      <c r="J54" s="87"/>
    </row>
    <row r="55" spans="1:10" s="2" customFormat="1" ht="12.75">
      <c r="A55" s="50" t="s">
        <v>12</v>
      </c>
      <c r="B55" s="51" t="s">
        <v>40</v>
      </c>
      <c r="C55" s="50" t="s">
        <v>102</v>
      </c>
      <c r="D55" s="52">
        <v>3500</v>
      </c>
      <c r="E55" s="65">
        <v>0</v>
      </c>
      <c r="F55" s="52">
        <f t="shared" si="3"/>
        <v>0</v>
      </c>
      <c r="G55" s="53">
        <v>0</v>
      </c>
      <c r="H55" s="68">
        <f>F55*G55*$C$4</f>
        <v>0</v>
      </c>
      <c r="I55" s="84">
        <f>F55-H55</f>
        <v>0</v>
      </c>
      <c r="J55" s="77">
        <f>F55+F56+F57+F58-H55-H56</f>
        <v>0</v>
      </c>
    </row>
    <row r="56" spans="1:10" s="2" customFormat="1" ht="12.75">
      <c r="A56" s="50" t="s">
        <v>23</v>
      </c>
      <c r="B56" s="51"/>
      <c r="C56" s="50" t="s">
        <v>0</v>
      </c>
      <c r="D56" s="52">
        <v>140</v>
      </c>
      <c r="E56" s="59">
        <v>0</v>
      </c>
      <c r="F56" s="52">
        <f t="shared" si="3"/>
        <v>0</v>
      </c>
      <c r="G56" s="53" t="s">
        <v>64</v>
      </c>
      <c r="H56" s="68">
        <f>F56*G55*$C$4</f>
        <v>0</v>
      </c>
      <c r="I56" s="84">
        <f>F56-H56</f>
        <v>0</v>
      </c>
      <c r="J56" s="77"/>
    </row>
    <row r="57" spans="1:10" s="2" customFormat="1" ht="12.75">
      <c r="A57" s="50" t="s">
        <v>24</v>
      </c>
      <c r="B57" s="51" t="s">
        <v>41</v>
      </c>
      <c r="C57" s="50" t="s">
        <v>1</v>
      </c>
      <c r="D57" s="52">
        <v>200</v>
      </c>
      <c r="E57" s="59">
        <v>0</v>
      </c>
      <c r="F57" s="52">
        <f t="shared" si="3"/>
        <v>0</v>
      </c>
      <c r="G57" s="53"/>
      <c r="H57" s="68" t="s">
        <v>51</v>
      </c>
      <c r="I57" s="84">
        <f>F57</f>
        <v>0</v>
      </c>
      <c r="J57" s="77"/>
    </row>
    <row r="58" spans="1:10" s="2" customFormat="1" ht="12.75">
      <c r="A58" s="55" t="s">
        <v>43</v>
      </c>
      <c r="B58" s="55" t="s">
        <v>42</v>
      </c>
      <c r="C58" s="55" t="s">
        <v>1</v>
      </c>
      <c r="D58" s="57">
        <v>200</v>
      </c>
      <c r="E58" s="59">
        <v>0</v>
      </c>
      <c r="F58" s="57">
        <f t="shared" si="3"/>
        <v>0</v>
      </c>
      <c r="G58" s="58"/>
      <c r="H58" s="70" t="s">
        <v>51</v>
      </c>
      <c r="I58" s="84">
        <f>F58</f>
        <v>0</v>
      </c>
      <c r="J58" s="88"/>
    </row>
    <row r="59" spans="1:10" s="2" customFormat="1" ht="12.75">
      <c r="A59" s="50" t="s">
        <v>13</v>
      </c>
      <c r="B59" s="51" t="s">
        <v>44</v>
      </c>
      <c r="C59" s="50" t="s">
        <v>102</v>
      </c>
      <c r="D59" s="52">
        <v>3500</v>
      </c>
      <c r="E59" s="59">
        <v>0</v>
      </c>
      <c r="F59" s="52">
        <f t="shared" si="3"/>
        <v>0</v>
      </c>
      <c r="G59" s="53">
        <v>0</v>
      </c>
      <c r="H59" s="68">
        <f>F59*G59*$C$4</f>
        <v>0</v>
      </c>
      <c r="I59" s="84">
        <f>F59-H59</f>
        <v>0</v>
      </c>
      <c r="J59" s="77">
        <f>F59+F60+F61+F62-H59-H60</f>
        <v>0</v>
      </c>
    </row>
    <row r="60" spans="1:10" s="2" customFormat="1" ht="12.75">
      <c r="A60" s="50" t="s">
        <v>25</v>
      </c>
      <c r="B60" s="51"/>
      <c r="C60" s="50" t="s">
        <v>0</v>
      </c>
      <c r="D60" s="52">
        <v>140</v>
      </c>
      <c r="E60" s="59">
        <v>0</v>
      </c>
      <c r="F60" s="52">
        <f t="shared" si="3"/>
        <v>0</v>
      </c>
      <c r="G60" s="53"/>
      <c r="H60" s="68">
        <f>F60*G59*$C$4</f>
        <v>0</v>
      </c>
      <c r="I60" s="84">
        <f>F60-H60</f>
        <v>0</v>
      </c>
      <c r="J60" s="77"/>
    </row>
    <row r="61" spans="1:10" s="2" customFormat="1" ht="12.75">
      <c r="A61" s="50" t="s">
        <v>26</v>
      </c>
      <c r="B61" s="51" t="s">
        <v>45</v>
      </c>
      <c r="C61" s="50" t="s">
        <v>1</v>
      </c>
      <c r="D61" s="52">
        <v>200</v>
      </c>
      <c r="E61" s="59">
        <v>0</v>
      </c>
      <c r="F61" s="52">
        <f t="shared" si="3"/>
        <v>0</v>
      </c>
      <c r="G61" s="53"/>
      <c r="H61" s="68" t="s">
        <v>51</v>
      </c>
      <c r="I61" s="84">
        <f>F61</f>
        <v>0</v>
      </c>
      <c r="J61" s="77"/>
    </row>
    <row r="62" spans="1:10" s="2" customFormat="1" ht="12.75">
      <c r="A62" s="55" t="s">
        <v>32</v>
      </c>
      <c r="B62" s="55" t="s">
        <v>46</v>
      </c>
      <c r="C62" s="55" t="s">
        <v>1</v>
      </c>
      <c r="D62" s="57">
        <v>200</v>
      </c>
      <c r="E62" s="59">
        <v>0</v>
      </c>
      <c r="F62" s="57">
        <f t="shared" si="3"/>
        <v>0</v>
      </c>
      <c r="G62" s="58"/>
      <c r="H62" s="70" t="s">
        <v>51</v>
      </c>
      <c r="I62" s="84">
        <f>F62</f>
        <v>0</v>
      </c>
      <c r="J62" s="88"/>
    </row>
    <row r="63" spans="1:10" s="2" customFormat="1" ht="12.75">
      <c r="A63" s="50" t="s">
        <v>14</v>
      </c>
      <c r="B63" s="51" t="s">
        <v>47</v>
      </c>
      <c r="C63" s="50" t="s">
        <v>102</v>
      </c>
      <c r="D63" s="52">
        <v>3500</v>
      </c>
      <c r="E63" s="59">
        <v>0</v>
      </c>
      <c r="F63" s="52">
        <f t="shared" si="3"/>
        <v>0</v>
      </c>
      <c r="G63" s="53">
        <v>0</v>
      </c>
      <c r="H63" s="68">
        <f>F63*G63*$C$4</f>
        <v>0</v>
      </c>
      <c r="I63" s="84">
        <f>F63-H63</f>
        <v>0</v>
      </c>
      <c r="J63" s="77">
        <f>F63+F64+F65+F66-H63-H64</f>
        <v>0</v>
      </c>
    </row>
    <row r="64" spans="1:10" s="2" customFormat="1" ht="12.75">
      <c r="A64" s="50" t="s">
        <v>27</v>
      </c>
      <c r="B64" s="51"/>
      <c r="C64" s="50" t="s">
        <v>0</v>
      </c>
      <c r="D64" s="52">
        <v>140</v>
      </c>
      <c r="E64" s="59">
        <v>0</v>
      </c>
      <c r="F64" s="52">
        <f t="shared" si="3"/>
        <v>0</v>
      </c>
      <c r="G64" s="53"/>
      <c r="H64" s="68">
        <f>F64*G63*$C$4</f>
        <v>0</v>
      </c>
      <c r="I64" s="84">
        <f>F64-H64</f>
        <v>0</v>
      </c>
      <c r="J64" s="77"/>
    </row>
    <row r="65" spans="1:10" s="2" customFormat="1" ht="12.75">
      <c r="A65" s="50" t="s">
        <v>28</v>
      </c>
      <c r="B65" s="51" t="s">
        <v>48</v>
      </c>
      <c r="C65" s="50" t="s">
        <v>1</v>
      </c>
      <c r="D65" s="52">
        <v>200</v>
      </c>
      <c r="E65" s="59">
        <v>0</v>
      </c>
      <c r="F65" s="52">
        <f t="shared" si="3"/>
        <v>0</v>
      </c>
      <c r="G65" s="53"/>
      <c r="H65" s="68" t="s">
        <v>51</v>
      </c>
      <c r="I65" s="84">
        <f>F65</f>
        <v>0</v>
      </c>
      <c r="J65" s="77"/>
    </row>
    <row r="66" spans="1:10" s="2" customFormat="1" ht="12.75">
      <c r="A66" s="55" t="s">
        <v>33</v>
      </c>
      <c r="B66" s="55" t="s">
        <v>49</v>
      </c>
      <c r="C66" s="55" t="s">
        <v>1</v>
      </c>
      <c r="D66" s="57">
        <v>200</v>
      </c>
      <c r="E66" s="59">
        <v>0</v>
      </c>
      <c r="F66" s="57">
        <f t="shared" si="3"/>
        <v>0</v>
      </c>
      <c r="G66" s="58"/>
      <c r="H66" s="70" t="s">
        <v>51</v>
      </c>
      <c r="I66" s="84">
        <f>F66</f>
        <v>0</v>
      </c>
      <c r="J66" s="88"/>
    </row>
    <row r="67" spans="1:10" s="2" customFormat="1" ht="12.75">
      <c r="A67" s="19" t="s">
        <v>74</v>
      </c>
      <c r="B67" s="17" t="s">
        <v>75</v>
      </c>
      <c r="C67" s="19" t="s">
        <v>102</v>
      </c>
      <c r="D67" s="12">
        <v>2000</v>
      </c>
      <c r="E67" s="36">
        <v>0</v>
      </c>
      <c r="F67" s="12">
        <f aca="true" t="shared" si="5" ref="F67:F72">D67*E67</f>
        <v>0</v>
      </c>
      <c r="G67" s="30">
        <v>0</v>
      </c>
      <c r="H67" s="82">
        <f>F67*G67*$C$4</f>
        <v>0</v>
      </c>
      <c r="I67" s="91">
        <f>F67-H67</f>
        <v>0</v>
      </c>
      <c r="J67" s="86">
        <f>F67+F68+F69-H67-H68</f>
        <v>0</v>
      </c>
    </row>
    <row r="68" spans="1:10" s="2" customFormat="1" ht="12.75">
      <c r="A68" s="19" t="s">
        <v>76</v>
      </c>
      <c r="B68" s="17" t="s">
        <v>77</v>
      </c>
      <c r="C68" s="19" t="s">
        <v>0</v>
      </c>
      <c r="D68" s="12">
        <v>100</v>
      </c>
      <c r="E68" s="37">
        <v>0</v>
      </c>
      <c r="F68" s="12">
        <f t="shared" si="5"/>
        <v>0</v>
      </c>
      <c r="G68" s="30"/>
      <c r="H68" s="82">
        <f>F68*G67*$C$4</f>
        <v>0</v>
      </c>
      <c r="I68" s="91">
        <f>F68-H68</f>
        <v>0</v>
      </c>
      <c r="J68" s="86"/>
    </row>
    <row r="69" spans="1:10" s="2" customFormat="1" ht="12.75">
      <c r="A69" s="27" t="s">
        <v>78</v>
      </c>
      <c r="B69" s="28" t="s">
        <v>79</v>
      </c>
      <c r="C69" s="27" t="s">
        <v>1</v>
      </c>
      <c r="D69" s="29">
        <v>200</v>
      </c>
      <c r="E69" s="37">
        <v>0</v>
      </c>
      <c r="F69" s="29">
        <f t="shared" si="5"/>
        <v>0</v>
      </c>
      <c r="G69" s="32"/>
      <c r="H69" s="83" t="s">
        <v>51</v>
      </c>
      <c r="I69" s="91">
        <f>F69</f>
        <v>0</v>
      </c>
      <c r="J69" s="87"/>
    </row>
    <row r="70" spans="1:12" s="2" customFormat="1" ht="12.75">
      <c r="A70" s="19" t="s">
        <v>80</v>
      </c>
      <c r="B70" s="17" t="s">
        <v>75</v>
      </c>
      <c r="C70" s="19" t="s">
        <v>102</v>
      </c>
      <c r="D70" s="12">
        <v>2000</v>
      </c>
      <c r="E70" s="37">
        <v>0</v>
      </c>
      <c r="F70" s="12">
        <f t="shared" si="5"/>
        <v>0</v>
      </c>
      <c r="G70" s="30">
        <v>0</v>
      </c>
      <c r="H70" s="82">
        <f>F70*G70*$C$4</f>
        <v>0</v>
      </c>
      <c r="I70" s="91">
        <f>F70-H70</f>
        <v>0</v>
      </c>
      <c r="J70" s="86">
        <f>F70+F71+F72-H70-H71</f>
        <v>0</v>
      </c>
      <c r="L70" s="93"/>
    </row>
    <row r="71" spans="1:10" s="2" customFormat="1" ht="12.75">
      <c r="A71" s="19" t="s">
        <v>81</v>
      </c>
      <c r="B71" s="17" t="s">
        <v>94</v>
      </c>
      <c r="C71" s="19" t="s">
        <v>0</v>
      </c>
      <c r="D71" s="12">
        <v>100</v>
      </c>
      <c r="E71" s="37">
        <v>0</v>
      </c>
      <c r="F71" s="12">
        <f t="shared" si="5"/>
        <v>0</v>
      </c>
      <c r="G71" s="30"/>
      <c r="H71" s="82">
        <f>F71*G70*$C$4</f>
        <v>0</v>
      </c>
      <c r="I71" s="91">
        <f>F71-H71</f>
        <v>0</v>
      </c>
      <c r="J71" s="86"/>
    </row>
    <row r="72" spans="1:10" s="2" customFormat="1" ht="13.5" thickBot="1">
      <c r="A72" s="27" t="s">
        <v>82</v>
      </c>
      <c r="B72" s="28" t="s">
        <v>79</v>
      </c>
      <c r="C72" s="27" t="s">
        <v>1</v>
      </c>
      <c r="D72" s="29">
        <v>200</v>
      </c>
      <c r="E72" s="38">
        <v>0</v>
      </c>
      <c r="F72" s="29">
        <f t="shared" si="5"/>
        <v>0</v>
      </c>
      <c r="G72" s="32"/>
      <c r="H72" s="83" t="s">
        <v>51</v>
      </c>
      <c r="I72" s="91">
        <f>F72</f>
        <v>0</v>
      </c>
      <c r="J72" s="87"/>
    </row>
    <row r="73" spans="1:10" s="2" customFormat="1" ht="12.75">
      <c r="A73" s="19" t="s">
        <v>112</v>
      </c>
      <c r="B73" s="17" t="s">
        <v>113</v>
      </c>
      <c r="C73" s="19" t="s">
        <v>110</v>
      </c>
      <c r="D73" s="12">
        <v>3000</v>
      </c>
      <c r="E73" s="36">
        <v>0</v>
      </c>
      <c r="F73" s="12">
        <f>D73*E73</f>
        <v>0</v>
      </c>
      <c r="G73" s="30" t="s">
        <v>51</v>
      </c>
      <c r="H73" s="25" t="s">
        <v>51</v>
      </c>
      <c r="I73" s="82">
        <f>F73</f>
        <v>0</v>
      </c>
      <c r="J73" s="90">
        <f>F73+F74</f>
        <v>0</v>
      </c>
    </row>
    <row r="74" spans="1:10" s="2" customFormat="1" ht="13.5" thickBot="1">
      <c r="A74" s="27" t="s">
        <v>111</v>
      </c>
      <c r="B74" s="28"/>
      <c r="C74" s="27" t="s">
        <v>0</v>
      </c>
      <c r="D74" s="29">
        <v>20</v>
      </c>
      <c r="E74" s="38">
        <v>0</v>
      </c>
      <c r="F74" s="49">
        <f>D74*E74</f>
        <v>0</v>
      </c>
      <c r="G74" s="32" t="s">
        <v>51</v>
      </c>
      <c r="H74" s="48" t="s">
        <v>51</v>
      </c>
      <c r="I74" s="91">
        <f>F74</f>
        <v>0</v>
      </c>
      <c r="J74" s="85"/>
    </row>
    <row r="75" spans="1:10" s="2" customFormat="1" ht="13.5" thickBot="1">
      <c r="A75" s="55"/>
      <c r="B75" s="69"/>
      <c r="C75" s="55"/>
      <c r="D75" s="94"/>
      <c r="E75" s="95"/>
      <c r="F75" s="57"/>
      <c r="G75" s="67"/>
      <c r="H75" s="70"/>
      <c r="I75" s="70"/>
      <c r="J75" s="88"/>
    </row>
    <row r="76" spans="3:5" ht="12.75">
      <c r="C76" s="13"/>
      <c r="E76" s="22"/>
    </row>
    <row r="77" spans="2:9" ht="17.25">
      <c r="B77" s="13"/>
      <c r="C77" s="13"/>
      <c r="E77" s="33"/>
      <c r="F77" s="34" t="s">
        <v>60</v>
      </c>
      <c r="G77" s="26">
        <f>SUM(F8:F75)</f>
        <v>0</v>
      </c>
      <c r="H77"/>
      <c r="I77"/>
    </row>
    <row r="78" spans="2:9" ht="17.25">
      <c r="B78" s="13"/>
      <c r="C78" s="13"/>
      <c r="E78" s="33"/>
      <c r="F78" s="35" t="s">
        <v>59</v>
      </c>
      <c r="G78" s="26">
        <f>SUM(H8:H75)</f>
        <v>0</v>
      </c>
      <c r="H78" s="6"/>
      <c r="I78" s="6"/>
    </row>
    <row r="79" spans="2:9" ht="17.25">
      <c r="B79" s="13"/>
      <c r="C79" s="13"/>
      <c r="E79" s="33"/>
      <c r="F79" s="35"/>
      <c r="G79" s="73" t="s">
        <v>114</v>
      </c>
      <c r="H79" s="6"/>
      <c r="I79" s="6"/>
    </row>
    <row r="80" spans="2:7" ht="17.25">
      <c r="B80" s="13"/>
      <c r="C80" s="13"/>
      <c r="E80" s="33"/>
      <c r="F80" s="34" t="s">
        <v>61</v>
      </c>
      <c r="G80" s="26">
        <f>G77-G78</f>
        <v>0</v>
      </c>
    </row>
    <row r="81" spans="3:5" ht="12.75">
      <c r="C81" s="13"/>
      <c r="E81" s="22"/>
    </row>
    <row r="82" spans="2:5" ht="12.75">
      <c r="B82" s="78" t="s">
        <v>128</v>
      </c>
      <c r="C82" s="13"/>
      <c r="E82" s="22"/>
    </row>
    <row r="83" spans="2:5" ht="12.75">
      <c r="B83" s="13"/>
      <c r="C83" s="13"/>
      <c r="E83" s="22"/>
    </row>
    <row r="84" spans="2:5" ht="12.75">
      <c r="B84" s="13"/>
      <c r="C84" s="13"/>
      <c r="E84" s="22"/>
    </row>
    <row r="85" spans="2:5" ht="12.75">
      <c r="B85" s="13"/>
      <c r="C85" s="13"/>
      <c r="E85" s="22"/>
    </row>
  </sheetData>
  <sheetProtection/>
  <printOptions/>
  <pageMargins left="0.25" right="0.25" top="1" bottom="1" header="0.5" footer="0.5"/>
  <pageSetup horizontalDpi="600" verticalDpi="600" orientation="portrait" scale="80" r:id="rId1"/>
  <headerFooter alignWithMargins="0">
    <oddFooter>&amp;L&amp;8&amp;F&amp;R&amp;8&amp;P of &amp;N</oddFooter>
  </headerFooter>
  <ignoredErrors>
    <ignoredError sqref="H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C12"/>
  <sheetViews>
    <sheetView zoomScalePageLayoutView="0" workbookViewId="0" topLeftCell="A1">
      <selection activeCell="B5" sqref="B5"/>
    </sheetView>
  </sheetViews>
  <sheetFormatPr defaultColWidth="9.140625" defaultRowHeight="12.75"/>
  <cols>
    <col min="2" max="2" width="20.140625" style="0" customWidth="1"/>
    <col min="4" max="4" width="10.421875" style="0" customWidth="1"/>
  </cols>
  <sheetData>
    <row r="2" ht="12.75">
      <c r="B2" s="21" t="s">
        <v>93</v>
      </c>
    </row>
    <row r="4" spans="2:3" ht="12.75">
      <c r="B4" t="s">
        <v>83</v>
      </c>
      <c r="C4" t="s">
        <v>84</v>
      </c>
    </row>
    <row r="5" ht="12.75">
      <c r="C5" t="s">
        <v>85</v>
      </c>
    </row>
    <row r="6" ht="12.75">
      <c r="C6" t="s">
        <v>89</v>
      </c>
    </row>
    <row r="8" spans="2:3" ht="12.75">
      <c r="B8" t="s">
        <v>86</v>
      </c>
      <c r="C8" t="s">
        <v>88</v>
      </c>
    </row>
    <row r="10" spans="2:3" ht="12.75">
      <c r="B10" t="s">
        <v>87</v>
      </c>
      <c r="C10" t="s">
        <v>90</v>
      </c>
    </row>
    <row r="12" spans="2:3" ht="12.75">
      <c r="B12" t="s">
        <v>91</v>
      </c>
      <c r="C12" t="s">
        <v>92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 Integrations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Derrick Ledford</dc:creator>
  <cp:keywords/>
  <dc:description/>
  <cp:lastModifiedBy>plargent</cp:lastModifiedBy>
  <cp:lastPrinted>2003-09-15T19:02:12Z</cp:lastPrinted>
  <dcterms:created xsi:type="dcterms:W3CDTF">2001-03-29T19:26:26Z</dcterms:created>
  <dcterms:modified xsi:type="dcterms:W3CDTF">2017-08-11T20:55:19Z</dcterms:modified>
  <cp:category/>
  <cp:version/>
  <cp:contentType/>
  <cp:contentStatus/>
</cp:coreProperties>
</file>